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ruimtebehoefteberekening vo " sheetId="1" r:id="rId1"/>
  </sheets>
  <definedNames>
    <definedName name="_xlnm.Print_Area" localSheetId="0">'ruimtebehoefteberekening vo '!$A$1:$I$161</definedName>
  </definedNames>
  <calcPr fullCalcOnLoad="1"/>
</workbook>
</file>

<file path=xl/sharedStrings.xml><?xml version="1.0" encoding="utf-8"?>
<sst xmlns="http://schemas.openxmlformats.org/spreadsheetml/2006/main" count="205" uniqueCount="71">
  <si>
    <t>Onderwijssoort</t>
  </si>
  <si>
    <t>Leerweg</t>
  </si>
  <si>
    <t>Ruimtetype</t>
  </si>
  <si>
    <t>Algemeen</t>
  </si>
  <si>
    <t>Onderbouw leerjaar 1/2</t>
  </si>
  <si>
    <t>Bovenbouw AVO/VWO</t>
  </si>
  <si>
    <t>Bovenbouw Theoretische Leerweg</t>
  </si>
  <si>
    <t>Bovenbouw Techniek</t>
  </si>
  <si>
    <t>GLW</t>
  </si>
  <si>
    <t>BLW</t>
  </si>
  <si>
    <t>LWOO</t>
  </si>
  <si>
    <t>Bovenbouw Economie</t>
  </si>
  <si>
    <t>Bovenbouw Zorg / Welzijn</t>
  </si>
  <si>
    <t>Bovenbouw Landbouw</t>
  </si>
  <si>
    <t>Praktijkonderwijs</t>
  </si>
  <si>
    <t>Specifiek</t>
  </si>
  <si>
    <t>TLW</t>
  </si>
  <si>
    <t>BVO / Leerling</t>
  </si>
  <si>
    <t>Totaal BVO leerlingen</t>
  </si>
  <si>
    <t>Totaal incl. vaste voet</t>
  </si>
  <si>
    <t>SUBTOTAAL</t>
  </si>
  <si>
    <t>Onderbouw (leerjaar 1 en 2)</t>
  </si>
  <si>
    <t>n.v.t.</t>
  </si>
  <si>
    <t>Bovenbouw theoretische leerweg</t>
  </si>
  <si>
    <t>idem</t>
  </si>
  <si>
    <t>Schoolgebouw</t>
  </si>
  <si>
    <t>Gymnastiekonderwijs</t>
  </si>
  <si>
    <t>Totaal</t>
  </si>
  <si>
    <t>BovenbouwVMBO</t>
  </si>
  <si>
    <t>Vaste voet</t>
  </si>
  <si>
    <t>Werkplaatsen</t>
  </si>
  <si>
    <t>Specifieke ruimte</t>
  </si>
  <si>
    <t>bvo lokaal bewegingsonderwijs</t>
  </si>
  <si>
    <t>klokuren bewegingsonderwijs</t>
  </si>
  <si>
    <t>factor aantal lesuren</t>
  </si>
  <si>
    <t>deelfactor</t>
  </si>
  <si>
    <t>deelfactor LWOO</t>
  </si>
  <si>
    <t>Hoofdvestiging</t>
  </si>
  <si>
    <t>Nevenvestiging</t>
  </si>
  <si>
    <t>Als het is een hoofd- of nevenvestiging invullen 1, anders 0.</t>
  </si>
  <si>
    <t>Huidige capaciteit</t>
  </si>
  <si>
    <t>Vaste voet Hoofd-vestiging</t>
  </si>
  <si>
    <t>Vaste voet Nevenves-tiging met spreidings-noodzaak</t>
  </si>
  <si>
    <t>Uitbreiding</t>
  </si>
  <si>
    <t xml:space="preserve">Bovenbouw Techniek </t>
  </si>
  <si>
    <t>Specifiek (werkplaats)</t>
  </si>
  <si>
    <t>Bovenbouw Techniek (algemeen)</t>
  </si>
  <si>
    <t xml:space="preserve">Bouwtechniek, Machinale houtbewerking, Meten, Electrotechniek, Lasserij, Metaal, Voertuigentechnisck </t>
  </si>
  <si>
    <t>Werkplaats grafische techniek</t>
  </si>
  <si>
    <t>Werkplaats consumptieve techniek</t>
  </si>
  <si>
    <t>Onderverdeling uitbreiding</t>
  </si>
  <si>
    <t>Ruimtesoort</t>
  </si>
  <si>
    <t>Onderbouw - AVO/VWO - TL - LWOO</t>
  </si>
  <si>
    <t>Bovenbouw Techniek (werkplaats comsumptieve techniek)</t>
  </si>
  <si>
    <t>Bovenbouw Techniek (werkplaats grafische techniek)</t>
  </si>
  <si>
    <t>Bovenbouw Zorg en welzijn</t>
  </si>
  <si>
    <t>SUB-TOTAAL 1</t>
  </si>
  <si>
    <t>SUB-TOTAAL 2</t>
  </si>
  <si>
    <t>Bovenbouw Zorg en welzijn (Uiterlijke verzorging/mode en commercie)</t>
  </si>
  <si>
    <t>Bovenbouw Economie (Handel/verkoop/administratie)</t>
  </si>
  <si>
    <t>SUB-TOTAAL 3</t>
  </si>
  <si>
    <t>TOTAAL GENERAAL</t>
  </si>
  <si>
    <t>SUB-TOTAAL WERKPLAATSEN</t>
  </si>
  <si>
    <t>Totaal leer-lingen</t>
  </si>
  <si>
    <t>Bvo bestaande capaciteit</t>
  </si>
  <si>
    <t>Toe te kennen uitbreiding</t>
  </si>
  <si>
    <t>Verschil</t>
  </si>
  <si>
    <t>10% bestaande capaciteit</t>
  </si>
  <si>
    <t>Berekende ruimtebehoefte</t>
  </si>
  <si>
    <t>Hoofdvestiging PRO</t>
  </si>
  <si>
    <t>Nevenvestiging PRO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</si>
</sst>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double"/>
    </border>
    <border>
      <left style="medium"/>
      <right style="thin"/>
      <top/>
      <bottom/>
    </border>
    <border>
      <left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justify"/>
    </xf>
    <xf numFmtId="0" fontId="2" fillId="0" borderId="20" xfId="0" applyFont="1" applyBorder="1" applyAlignment="1">
      <alignment vertical="justify"/>
    </xf>
    <xf numFmtId="0" fontId="2" fillId="0" borderId="21" xfId="0" applyFont="1" applyBorder="1" applyAlignment="1">
      <alignment vertical="justify"/>
    </xf>
    <xf numFmtId="0" fontId="2" fillId="0" borderId="22" xfId="0" applyFont="1" applyBorder="1" applyAlignment="1">
      <alignment vertical="justify"/>
    </xf>
    <xf numFmtId="0" fontId="2" fillId="0" borderId="18" xfId="0" applyFont="1" applyBorder="1" applyAlignment="1">
      <alignment vertical="justify"/>
    </xf>
    <xf numFmtId="0" fontId="2" fillId="0" borderId="15" xfId="0" applyFont="1" applyBorder="1" applyAlignment="1">
      <alignment vertical="center"/>
    </xf>
    <xf numFmtId="15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" fontId="2" fillId="0" borderId="1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4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1" fontId="2" fillId="0" borderId="19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vertical="justify"/>
    </xf>
    <xf numFmtId="2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" fontId="2" fillId="33" borderId="25" xfId="0" applyNumberFormat="1" applyFont="1" applyFill="1" applyBorder="1" applyAlignment="1">
      <alignment/>
    </xf>
    <xf numFmtId="0" fontId="3" fillId="33" borderId="2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vertical="top" wrapText="1"/>
    </xf>
    <xf numFmtId="1" fontId="2" fillId="33" borderId="2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top" wrapText="1"/>
    </xf>
    <xf numFmtId="2" fontId="0" fillId="0" borderId="0" xfId="0" applyNumberFormat="1" applyAlignment="1">
      <alignment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justify"/>
    </xf>
    <xf numFmtId="4" fontId="0" fillId="0" borderId="0" xfId="0" applyNumberFormat="1" applyAlignment="1">
      <alignment/>
    </xf>
    <xf numFmtId="4" fontId="2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33" borderId="33" xfId="0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1" fontId="2" fillId="0" borderId="17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" fontId="2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justify"/>
    </xf>
    <xf numFmtId="0" fontId="2" fillId="0" borderId="23" xfId="0" applyFont="1" applyBorder="1" applyAlignment="1">
      <alignment horizontal="center" vertical="justify"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/>
    </xf>
    <xf numFmtId="0" fontId="2" fillId="33" borderId="33" xfId="0" applyFont="1" applyFill="1" applyBorder="1" applyAlignment="1">
      <alignment vertical="justify"/>
    </xf>
    <xf numFmtId="0" fontId="2" fillId="0" borderId="33" xfId="0" applyFont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vertical="center"/>
    </xf>
    <xf numFmtId="2" fontId="2" fillId="33" borderId="33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justify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justify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3" fillId="0" borderId="0" xfId="0" applyFont="1" applyAlignment="1">
      <alignment/>
    </xf>
    <xf numFmtId="4" fontId="2" fillId="0" borderId="33" xfId="0" applyNumberFormat="1" applyFont="1" applyBorder="1" applyAlignment="1">
      <alignment/>
    </xf>
    <xf numFmtId="4" fontId="2" fillId="0" borderId="33" xfId="0" applyNumberFormat="1" applyFont="1" applyBorder="1" applyAlignment="1">
      <alignment horizontal="center" vertical="top" wrapText="1"/>
    </xf>
    <xf numFmtId="4" fontId="2" fillId="0" borderId="37" xfId="0" applyNumberFormat="1" applyFont="1" applyBorder="1" applyAlignment="1">
      <alignment horizontal="center" vertical="top" wrapText="1"/>
    </xf>
    <xf numFmtId="4" fontId="2" fillId="0" borderId="37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2" fillId="0" borderId="17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22" xfId="0" applyFont="1" applyBorder="1" applyAlignment="1">
      <alignment vertical="justify"/>
    </xf>
    <xf numFmtId="0" fontId="2" fillId="33" borderId="38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37" xfId="0" applyFont="1" applyFill="1" applyBorder="1" applyAlignment="1">
      <alignment horizontal="center" vertical="justify"/>
    </xf>
    <xf numFmtId="0" fontId="0" fillId="0" borderId="19" xfId="0" applyFill="1" applyBorder="1" applyAlignment="1">
      <alignment/>
    </xf>
    <xf numFmtId="1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0" borderId="19" xfId="0" applyFont="1" applyFill="1" applyBorder="1" applyAlignment="1">
      <alignment vertical="justify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3" xfId="0" applyFont="1" applyBorder="1" applyAlignment="1">
      <alignment vertical="top"/>
    </xf>
    <xf numFmtId="0" fontId="0" fillId="0" borderId="23" xfId="0" applyBorder="1" applyAlignment="1">
      <alignment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/>
    </xf>
    <xf numFmtId="0" fontId="2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0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" fillId="0" borderId="19" xfId="0" applyFont="1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3" fillId="0" borderId="33" xfId="0" applyFont="1" applyBorder="1" applyAlignment="1">
      <alignment vertical="top"/>
    </xf>
    <xf numFmtId="0" fontId="4" fillId="0" borderId="33" xfId="0" applyFont="1" applyBorder="1" applyAlignment="1">
      <alignment/>
    </xf>
    <xf numFmtId="0" fontId="2" fillId="0" borderId="19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2" fillId="33" borderId="15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justify" vertical="top"/>
    </xf>
    <xf numFmtId="0" fontId="0" fillId="33" borderId="24" xfId="0" applyFill="1" applyBorder="1" applyAlignment="1">
      <alignment vertical="top"/>
    </xf>
    <xf numFmtId="0" fontId="0" fillId="33" borderId="39" xfId="0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2" fillId="33" borderId="23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2" fillId="0" borderId="28" xfId="0" applyFont="1" applyFill="1" applyBorder="1" applyAlignment="1" quotePrefix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19" xfId="0" applyFont="1" applyBorder="1" applyAlignment="1" quotePrefix="1">
      <alignment vertical="justify"/>
    </xf>
    <xf numFmtId="0" fontId="2" fillId="0" borderId="40" xfId="0" applyFont="1" applyBorder="1" applyAlignment="1">
      <alignment horizontal="justify" vertical="top"/>
    </xf>
    <xf numFmtId="0" fontId="0" fillId="0" borderId="41" xfId="0" applyBorder="1" applyAlignment="1">
      <alignment horizontal="justify" vertical="top"/>
    </xf>
    <xf numFmtId="0" fontId="0" fillId="0" borderId="42" xfId="0" applyBorder="1" applyAlignment="1">
      <alignment horizontal="justify" vertical="top"/>
    </xf>
    <xf numFmtId="0" fontId="0" fillId="0" borderId="19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3.140625" style="0" customWidth="1"/>
    <col min="2" max="3" width="7.00390625" style="0" customWidth="1"/>
    <col min="4" max="4" width="10.8515625" style="0" customWidth="1"/>
    <col min="5" max="5" width="12.00390625" style="0" customWidth="1"/>
    <col min="6" max="6" width="9.140625" style="63" customWidth="1"/>
    <col min="7" max="7" width="8.8515625" style="0" customWidth="1"/>
    <col min="8" max="8" width="9.140625" style="0" customWidth="1"/>
    <col min="9" max="9" width="9.421875" style="60" customWidth="1"/>
  </cols>
  <sheetData>
    <row r="1" spans="1:4" ht="12.75">
      <c r="A1" t="s">
        <v>25</v>
      </c>
      <c r="B1" s="172"/>
      <c r="C1" s="172"/>
      <c r="D1" s="172"/>
    </row>
    <row r="3" ht="12.75">
      <c r="A3" t="s">
        <v>39</v>
      </c>
    </row>
    <row r="5" spans="1:2" ht="12.75">
      <c r="A5" s="57" t="s">
        <v>37</v>
      </c>
      <c r="B5" s="57">
        <v>0</v>
      </c>
    </row>
    <row r="6" spans="1:2" ht="12.75">
      <c r="A6" s="57" t="s">
        <v>69</v>
      </c>
      <c r="B6" s="57">
        <v>0</v>
      </c>
    </row>
    <row r="7" spans="1:2" ht="12.75">
      <c r="A7" s="57" t="s">
        <v>38</v>
      </c>
      <c r="B7" s="57">
        <v>0</v>
      </c>
    </row>
    <row r="8" spans="1:2" ht="12.75">
      <c r="A8" s="136" t="s">
        <v>70</v>
      </c>
      <c r="B8" s="57">
        <v>0</v>
      </c>
    </row>
    <row r="9" ht="13.5" thickBot="1">
      <c r="B9" s="19"/>
    </row>
    <row r="10" spans="1:9" s="53" customFormat="1" ht="57" thickBot="1">
      <c r="A10" s="110" t="s">
        <v>0</v>
      </c>
      <c r="B10" s="111" t="s">
        <v>1</v>
      </c>
      <c r="C10" s="111" t="s">
        <v>63</v>
      </c>
      <c r="D10" s="111" t="s">
        <v>2</v>
      </c>
      <c r="E10" s="111" t="s">
        <v>17</v>
      </c>
      <c r="F10" s="83" t="s">
        <v>18</v>
      </c>
      <c r="G10" s="111" t="s">
        <v>41</v>
      </c>
      <c r="H10" s="111" t="s">
        <v>42</v>
      </c>
      <c r="I10" s="107" t="s">
        <v>19</v>
      </c>
    </row>
    <row r="11" spans="1:9" ht="15" customHeight="1">
      <c r="A11" s="15" t="s">
        <v>4</v>
      </c>
      <c r="B11" s="20"/>
      <c r="C11" s="81">
        <v>0</v>
      </c>
      <c r="D11" s="7" t="s">
        <v>3</v>
      </c>
      <c r="E11" s="11">
        <v>6.18</v>
      </c>
      <c r="F11" s="82">
        <f>C11*E11</f>
        <v>0</v>
      </c>
      <c r="G11" s="10"/>
      <c r="H11" s="18"/>
      <c r="I11" s="79"/>
    </row>
    <row r="12" spans="1:9" ht="15" customHeight="1">
      <c r="A12" s="15"/>
      <c r="B12" s="20" t="s">
        <v>10</v>
      </c>
      <c r="C12" s="81">
        <v>0</v>
      </c>
      <c r="D12" s="7" t="s">
        <v>3</v>
      </c>
      <c r="E12" s="11">
        <v>6.18</v>
      </c>
      <c r="F12" s="82">
        <f>C12*E12</f>
        <v>0</v>
      </c>
      <c r="G12" s="10"/>
      <c r="H12" s="18"/>
      <c r="I12" s="79"/>
    </row>
    <row r="13" spans="1:9" ht="15.75" customHeight="1">
      <c r="A13" s="14" t="s">
        <v>5</v>
      </c>
      <c r="B13" s="13"/>
      <c r="C13" s="31">
        <v>0</v>
      </c>
      <c r="D13" s="3" t="s">
        <v>3</v>
      </c>
      <c r="E13" s="55">
        <v>5.85</v>
      </c>
      <c r="F13" s="56">
        <f>C13*E13</f>
        <v>0</v>
      </c>
      <c r="G13" s="10"/>
      <c r="H13" s="18"/>
      <c r="I13" s="78"/>
    </row>
    <row r="14" spans="1:9" ht="24.75" customHeight="1">
      <c r="A14" s="121" t="s">
        <v>6</v>
      </c>
      <c r="B14" s="13" t="s">
        <v>16</v>
      </c>
      <c r="C14" s="137">
        <v>0</v>
      </c>
      <c r="D14" s="3" t="s">
        <v>3</v>
      </c>
      <c r="E14" s="138">
        <v>6.41</v>
      </c>
      <c r="F14" s="139">
        <f>C14*E14</f>
        <v>0</v>
      </c>
      <c r="G14" s="10"/>
      <c r="H14" s="18"/>
      <c r="I14" s="78"/>
    </row>
    <row r="15" spans="1:9" ht="12.75">
      <c r="A15" s="40"/>
      <c r="B15" s="13" t="s">
        <v>10</v>
      </c>
      <c r="C15" s="31">
        <v>0</v>
      </c>
      <c r="D15" s="3" t="s">
        <v>3</v>
      </c>
      <c r="E15" s="55">
        <v>7.07</v>
      </c>
      <c r="F15" s="56">
        <f>C15*E15</f>
        <v>0</v>
      </c>
      <c r="G15" s="12"/>
      <c r="H15" s="18"/>
      <c r="I15" s="78"/>
    </row>
    <row r="16" spans="1:9" ht="13.5" thickBot="1">
      <c r="A16" s="84" t="s">
        <v>29</v>
      </c>
      <c r="B16" s="85" t="s">
        <v>22</v>
      </c>
      <c r="C16" s="86" t="s">
        <v>22</v>
      </c>
      <c r="D16" s="8" t="s">
        <v>3</v>
      </c>
      <c r="E16" s="87" t="s">
        <v>22</v>
      </c>
      <c r="F16" s="88" t="s">
        <v>22</v>
      </c>
      <c r="G16" s="10">
        <v>980</v>
      </c>
      <c r="H16" s="18">
        <v>550</v>
      </c>
      <c r="I16" s="78"/>
    </row>
    <row r="17" spans="1:9" ht="13.5" thickBot="1">
      <c r="A17" s="92" t="s">
        <v>20</v>
      </c>
      <c r="B17" s="102"/>
      <c r="C17" s="73">
        <f>SUM(C11:C15)</f>
        <v>0</v>
      </c>
      <c r="D17" s="94"/>
      <c r="E17" s="95"/>
      <c r="F17" s="96">
        <f>SUM(F11:F15)</f>
        <v>0</v>
      </c>
      <c r="G17" s="73">
        <f>IF($B$5=1,G16,0)</f>
        <v>0</v>
      </c>
      <c r="H17" s="73">
        <f>IF($B$7=1,H16,0)</f>
        <v>0</v>
      </c>
      <c r="I17" s="74">
        <f>SUM(F17:H17)</f>
        <v>0</v>
      </c>
    </row>
    <row r="18" spans="1:9" s="53" customFormat="1" ht="23.25" thickBot="1">
      <c r="A18" s="112" t="s">
        <v>46</v>
      </c>
      <c r="B18" s="113" t="s">
        <v>8</v>
      </c>
      <c r="C18" s="114">
        <v>0</v>
      </c>
      <c r="D18" s="115" t="s">
        <v>3</v>
      </c>
      <c r="E18" s="116">
        <v>5.98</v>
      </c>
      <c r="F18" s="117">
        <f>C18*E18</f>
        <v>0</v>
      </c>
      <c r="G18" s="118"/>
      <c r="H18" s="119"/>
      <c r="I18" s="120"/>
    </row>
    <row r="19" spans="1:9" ht="24" thickBot="1" thickTop="1">
      <c r="A19" s="185" t="s">
        <v>47</v>
      </c>
      <c r="B19" s="66"/>
      <c r="C19" s="11"/>
      <c r="D19" s="3" t="s">
        <v>45</v>
      </c>
      <c r="E19" s="55">
        <v>5.47</v>
      </c>
      <c r="F19" s="56">
        <f>E19*C18</f>
        <v>0</v>
      </c>
      <c r="G19" s="12"/>
      <c r="H19" s="18"/>
      <c r="I19" s="78"/>
    </row>
    <row r="20" spans="1:9" ht="14.25" thickBot="1" thickTop="1">
      <c r="A20" s="186"/>
      <c r="B20" s="66" t="s">
        <v>9</v>
      </c>
      <c r="C20" s="25">
        <v>0</v>
      </c>
      <c r="D20" s="3" t="s">
        <v>3</v>
      </c>
      <c r="E20" s="55">
        <v>4.69</v>
      </c>
      <c r="F20" s="56">
        <f>C20*E20</f>
        <v>0</v>
      </c>
      <c r="G20" s="12"/>
      <c r="H20" s="18"/>
      <c r="I20" s="78"/>
    </row>
    <row r="21" spans="1:9" ht="24" thickBot="1" thickTop="1">
      <c r="A21" s="186"/>
      <c r="B21" s="67"/>
      <c r="C21" s="11"/>
      <c r="D21" s="3" t="s">
        <v>45</v>
      </c>
      <c r="E21" s="55">
        <v>8.99</v>
      </c>
      <c r="F21" s="56">
        <f>E21*C20</f>
        <v>0</v>
      </c>
      <c r="G21" s="12"/>
      <c r="H21" s="18"/>
      <c r="I21" s="78"/>
    </row>
    <row r="22" spans="1:9" ht="13.5" thickTop="1">
      <c r="A22" s="186"/>
      <c r="B22" s="4" t="s">
        <v>10</v>
      </c>
      <c r="C22" s="25">
        <v>0</v>
      </c>
      <c r="D22" s="3" t="s">
        <v>3</v>
      </c>
      <c r="E22" s="55">
        <v>4.44</v>
      </c>
      <c r="F22" s="56">
        <f>C22*E22</f>
        <v>0</v>
      </c>
      <c r="G22" s="12"/>
      <c r="H22" s="18"/>
      <c r="I22" s="78"/>
    </row>
    <row r="23" spans="1:9" ht="22.5">
      <c r="A23" s="68"/>
      <c r="B23" s="6"/>
      <c r="C23" s="12"/>
      <c r="D23" s="3" t="s">
        <v>45</v>
      </c>
      <c r="E23" s="55">
        <v>12.72</v>
      </c>
      <c r="F23" s="56">
        <f>E23*C22</f>
        <v>0</v>
      </c>
      <c r="G23" s="12"/>
      <c r="H23" s="18"/>
      <c r="I23" s="78"/>
    </row>
    <row r="24" spans="1:9" ht="23.25" thickBot="1">
      <c r="A24" s="97" t="s">
        <v>29</v>
      </c>
      <c r="B24" s="85" t="s">
        <v>22</v>
      </c>
      <c r="C24" s="86" t="s">
        <v>22</v>
      </c>
      <c r="D24" s="3" t="s">
        <v>45</v>
      </c>
      <c r="E24" s="87" t="s">
        <v>22</v>
      </c>
      <c r="F24" s="88" t="s">
        <v>22</v>
      </c>
      <c r="G24" s="10">
        <v>299</v>
      </c>
      <c r="H24" s="18">
        <v>299</v>
      </c>
      <c r="I24" s="78"/>
    </row>
    <row r="25" spans="1:9" ht="13.5" thickBot="1">
      <c r="A25" s="92" t="s">
        <v>20</v>
      </c>
      <c r="B25" s="102"/>
      <c r="C25" s="73">
        <f>SUM(C18:C23)</f>
        <v>0</v>
      </c>
      <c r="D25" s="94"/>
      <c r="E25" s="95"/>
      <c r="F25" s="96">
        <f>SUM(F18:F23)</f>
        <v>0</v>
      </c>
      <c r="G25" s="73">
        <f>IF(($B$5=1)*AND(SUM(F19+F21+F23)&gt;0),G24,0)</f>
        <v>0</v>
      </c>
      <c r="H25" s="73">
        <f>IF(($B$7=1)*AND(SUM(F19+F21+F23)&gt;0),H24,0)</f>
        <v>0</v>
      </c>
      <c r="I25" s="74">
        <f>SUM(F25:H25)</f>
        <v>0</v>
      </c>
    </row>
    <row r="26" spans="1:9" ht="13.5" thickBot="1">
      <c r="A26" s="65" t="s">
        <v>44</v>
      </c>
      <c r="B26" s="90" t="s">
        <v>8</v>
      </c>
      <c r="C26" s="91">
        <v>0</v>
      </c>
      <c r="D26" s="7" t="s">
        <v>3</v>
      </c>
      <c r="E26" s="11">
        <v>5.98</v>
      </c>
      <c r="F26" s="82">
        <f>C26*E26</f>
        <v>0</v>
      </c>
      <c r="G26" s="10"/>
      <c r="H26" s="18"/>
      <c r="I26" s="80"/>
    </row>
    <row r="27" spans="1:9" ht="24" thickBot="1" thickTop="1">
      <c r="A27" s="185" t="s">
        <v>49</v>
      </c>
      <c r="B27" s="66"/>
      <c r="C27" s="11"/>
      <c r="D27" s="3" t="s">
        <v>45</v>
      </c>
      <c r="E27" s="55">
        <v>5.47</v>
      </c>
      <c r="F27" s="56">
        <f>E27*C26</f>
        <v>0</v>
      </c>
      <c r="G27" s="12"/>
      <c r="H27" s="18"/>
      <c r="I27" s="71"/>
    </row>
    <row r="28" spans="1:9" ht="14.25" thickBot="1" thickTop="1">
      <c r="A28" s="186"/>
      <c r="B28" s="66" t="s">
        <v>9</v>
      </c>
      <c r="C28" s="25">
        <v>0</v>
      </c>
      <c r="D28" s="3" t="s">
        <v>3</v>
      </c>
      <c r="E28" s="55">
        <v>4.69</v>
      </c>
      <c r="F28" s="56">
        <f>C28*E28</f>
        <v>0</v>
      </c>
      <c r="G28" s="12"/>
      <c r="H28" s="18"/>
      <c r="I28" s="71"/>
    </row>
    <row r="29" spans="1:9" ht="24" thickBot="1" thickTop="1">
      <c r="A29" s="186"/>
      <c r="B29" s="67"/>
      <c r="C29" s="11"/>
      <c r="D29" s="3" t="s">
        <v>45</v>
      </c>
      <c r="E29" s="55">
        <v>8.99</v>
      </c>
      <c r="F29" s="56">
        <f>E29*C28</f>
        <v>0</v>
      </c>
      <c r="G29" s="12"/>
      <c r="H29" s="18"/>
      <c r="I29" s="71"/>
    </row>
    <row r="30" spans="1:9" ht="13.5" thickTop="1">
      <c r="A30" s="186"/>
      <c r="B30" s="4" t="s">
        <v>10</v>
      </c>
      <c r="C30" s="25">
        <v>0</v>
      </c>
      <c r="D30" s="3" t="s">
        <v>3</v>
      </c>
      <c r="E30" s="55">
        <v>4.44</v>
      </c>
      <c r="F30" s="56">
        <f>C30*E30</f>
        <v>0</v>
      </c>
      <c r="G30" s="12"/>
      <c r="H30" s="18"/>
      <c r="I30" s="71"/>
    </row>
    <row r="31" spans="1:9" ht="22.5">
      <c r="A31" s="187"/>
      <c r="B31" s="6"/>
      <c r="C31" s="12"/>
      <c r="D31" s="3" t="s">
        <v>45</v>
      </c>
      <c r="E31" s="55">
        <v>12.72</v>
      </c>
      <c r="F31" s="56">
        <f>E31*C30</f>
        <v>0</v>
      </c>
      <c r="G31" s="12"/>
      <c r="H31" s="18"/>
      <c r="I31" s="71"/>
    </row>
    <row r="32" spans="1:9" ht="23.25" thickBot="1">
      <c r="A32" s="97" t="s">
        <v>29</v>
      </c>
      <c r="B32" s="85" t="s">
        <v>22</v>
      </c>
      <c r="C32" s="86" t="s">
        <v>22</v>
      </c>
      <c r="D32" s="3" t="s">
        <v>45</v>
      </c>
      <c r="E32" s="87" t="s">
        <v>22</v>
      </c>
      <c r="F32" s="88" t="s">
        <v>22</v>
      </c>
      <c r="G32" s="10">
        <v>299</v>
      </c>
      <c r="H32" s="18">
        <v>299</v>
      </c>
      <c r="I32" s="72"/>
    </row>
    <row r="33" spans="1:9" ht="13.5" thickBot="1">
      <c r="A33" s="92" t="s">
        <v>20</v>
      </c>
      <c r="B33" s="102"/>
      <c r="C33" s="73">
        <f>SUM(C26:C31)</f>
        <v>0</v>
      </c>
      <c r="D33" s="94"/>
      <c r="E33" s="95"/>
      <c r="F33" s="96">
        <f>SUM(F26:F31)</f>
        <v>0</v>
      </c>
      <c r="G33" s="73">
        <f>IF(($B$5=1)*AND(SUM(F27+F29+F31)&gt;0),G32,0)</f>
        <v>0</v>
      </c>
      <c r="H33" s="73">
        <f>IF(($B$7=1)*AND(SUM(F27+F29+F31)&gt;0),H32,0)</f>
        <v>0</v>
      </c>
      <c r="I33" s="74">
        <f>SUM(F33:H33)</f>
        <v>0</v>
      </c>
    </row>
    <row r="34" spans="1:9" ht="13.5" thickBot="1">
      <c r="A34" s="89" t="s">
        <v>7</v>
      </c>
      <c r="B34" s="98" t="s">
        <v>8</v>
      </c>
      <c r="C34" s="91">
        <v>0</v>
      </c>
      <c r="D34" s="7" t="s">
        <v>3</v>
      </c>
      <c r="E34" s="11">
        <v>5.98</v>
      </c>
      <c r="F34" s="82">
        <f>C34*E34</f>
        <v>0</v>
      </c>
      <c r="G34" s="10"/>
      <c r="H34" s="18"/>
      <c r="I34" s="80"/>
    </row>
    <row r="35" spans="1:9" ht="24" thickBot="1" thickTop="1">
      <c r="A35" s="185" t="s">
        <v>48</v>
      </c>
      <c r="B35" s="59"/>
      <c r="C35" s="11"/>
      <c r="D35" s="3" t="s">
        <v>45</v>
      </c>
      <c r="E35" s="55">
        <v>5.47</v>
      </c>
      <c r="F35" s="56">
        <f>E35*C34</f>
        <v>0</v>
      </c>
      <c r="G35" s="12"/>
      <c r="H35" s="18"/>
      <c r="I35" s="71"/>
    </row>
    <row r="36" spans="1:9" ht="14.25" thickBot="1" thickTop="1">
      <c r="A36" s="186"/>
      <c r="B36" s="59" t="s">
        <v>9</v>
      </c>
      <c r="C36" s="25">
        <v>0</v>
      </c>
      <c r="D36" s="3" t="s">
        <v>3</v>
      </c>
      <c r="E36" s="55">
        <v>4.69</v>
      </c>
      <c r="F36" s="56">
        <f>C36*E36</f>
        <v>0</v>
      </c>
      <c r="G36" s="12"/>
      <c r="H36" s="18"/>
      <c r="I36" s="71"/>
    </row>
    <row r="37" spans="1:9" ht="24" thickBot="1" thickTop="1">
      <c r="A37" s="186"/>
      <c r="B37" s="58"/>
      <c r="C37" s="11"/>
      <c r="D37" s="3" t="s">
        <v>45</v>
      </c>
      <c r="E37" s="55">
        <v>8.99</v>
      </c>
      <c r="F37" s="56">
        <f>E37*C36</f>
        <v>0</v>
      </c>
      <c r="G37" s="12"/>
      <c r="H37" s="18"/>
      <c r="I37" s="71"/>
    </row>
    <row r="38" spans="1:9" ht="13.5" thickTop="1">
      <c r="A38" s="186"/>
      <c r="B38" s="8" t="s">
        <v>10</v>
      </c>
      <c r="C38" s="25">
        <v>0</v>
      </c>
      <c r="D38" s="3" t="s">
        <v>3</v>
      </c>
      <c r="E38" s="55">
        <v>4.44</v>
      </c>
      <c r="F38" s="56">
        <f>C38*E38</f>
        <v>0</v>
      </c>
      <c r="G38" s="12"/>
      <c r="H38" s="18"/>
      <c r="I38" s="71"/>
    </row>
    <row r="39" spans="1:9" ht="22.5">
      <c r="A39" s="187"/>
      <c r="B39" s="9"/>
      <c r="C39" s="12"/>
      <c r="D39" s="3" t="s">
        <v>45</v>
      </c>
      <c r="E39" s="55">
        <v>12.72</v>
      </c>
      <c r="F39" s="56">
        <f>E39*C38</f>
        <v>0</v>
      </c>
      <c r="G39" s="12"/>
      <c r="H39" s="18"/>
      <c r="I39" s="71"/>
    </row>
    <row r="40" spans="1:9" ht="23.25" thickBot="1">
      <c r="A40" s="97" t="s">
        <v>29</v>
      </c>
      <c r="B40" s="85" t="s">
        <v>22</v>
      </c>
      <c r="C40" s="86" t="s">
        <v>22</v>
      </c>
      <c r="D40" s="3" t="s">
        <v>45</v>
      </c>
      <c r="E40" s="87" t="s">
        <v>22</v>
      </c>
      <c r="F40" s="88" t="s">
        <v>22</v>
      </c>
      <c r="G40" s="10">
        <v>299</v>
      </c>
      <c r="H40" s="18">
        <v>299</v>
      </c>
      <c r="I40" s="72"/>
    </row>
    <row r="41" spans="1:9" ht="13.5" thickBot="1">
      <c r="A41" s="92" t="s">
        <v>20</v>
      </c>
      <c r="B41" s="102"/>
      <c r="C41" s="73">
        <f>SUM(C34:C39)</f>
        <v>0</v>
      </c>
      <c r="D41" s="94"/>
      <c r="E41" s="95"/>
      <c r="F41" s="96">
        <f>SUM(F34:F39)</f>
        <v>0</v>
      </c>
      <c r="G41" s="73">
        <f>IF(($B$5=1)*AND(SUM(F35+F37+F39)&gt;0),G40,0)</f>
        <v>0</v>
      </c>
      <c r="H41" s="73">
        <f>IF(($B$7=1)*AND(SUM(F35+F37+F39)&gt;0),H40,0)</f>
        <v>0</v>
      </c>
      <c r="I41" s="74">
        <f>SUM(F41:H41)</f>
        <v>0</v>
      </c>
    </row>
    <row r="42" spans="1:9" ht="12.75">
      <c r="A42" s="16" t="s">
        <v>11</v>
      </c>
      <c r="B42" s="9" t="s">
        <v>8</v>
      </c>
      <c r="C42" s="91">
        <v>0</v>
      </c>
      <c r="D42" s="6" t="s">
        <v>3</v>
      </c>
      <c r="E42" s="11">
        <v>5.95</v>
      </c>
      <c r="F42" s="82">
        <f>C42*E42</f>
        <v>0</v>
      </c>
      <c r="G42" s="10"/>
      <c r="H42" s="12"/>
      <c r="I42" s="80"/>
    </row>
    <row r="43" spans="1:9" ht="12.75">
      <c r="A43" s="16"/>
      <c r="B43" s="7"/>
      <c r="C43" s="11"/>
      <c r="D43" s="5" t="s">
        <v>15</v>
      </c>
      <c r="E43" s="55">
        <v>0.89</v>
      </c>
      <c r="F43" s="56">
        <f>C42*E43</f>
        <v>0</v>
      </c>
      <c r="G43" s="12"/>
      <c r="H43" s="12"/>
      <c r="I43" s="71"/>
    </row>
    <row r="44" spans="1:9" ht="12.75">
      <c r="A44" s="16"/>
      <c r="B44" s="8" t="s">
        <v>9</v>
      </c>
      <c r="C44" s="25">
        <v>0</v>
      </c>
      <c r="D44" s="4" t="s">
        <v>3</v>
      </c>
      <c r="E44" s="55">
        <v>5.56</v>
      </c>
      <c r="F44" s="56">
        <f>C44*E44</f>
        <v>0</v>
      </c>
      <c r="G44" s="12"/>
      <c r="H44" s="12"/>
      <c r="I44" s="71"/>
    </row>
    <row r="45" spans="1:9" ht="12.75">
      <c r="A45" s="16"/>
      <c r="B45" s="7"/>
      <c r="C45" s="11"/>
      <c r="D45" s="5" t="s">
        <v>15</v>
      </c>
      <c r="E45" s="55">
        <v>2.25</v>
      </c>
      <c r="F45" s="56">
        <f>C44*E45</f>
        <v>0</v>
      </c>
      <c r="G45" s="12"/>
      <c r="H45" s="12"/>
      <c r="I45" s="71"/>
    </row>
    <row r="46" spans="1:9" ht="12.75">
      <c r="A46" s="16"/>
      <c r="B46" s="8" t="s">
        <v>10</v>
      </c>
      <c r="C46" s="25">
        <v>0</v>
      </c>
      <c r="D46" s="4" t="s">
        <v>3</v>
      </c>
      <c r="E46" s="55">
        <v>5.85</v>
      </c>
      <c r="F46" s="56">
        <f>C46*E46</f>
        <v>0</v>
      </c>
      <c r="G46" s="12"/>
      <c r="H46" s="12"/>
      <c r="I46" s="71"/>
    </row>
    <row r="47" spans="1:9" ht="12.75">
      <c r="A47" s="16"/>
      <c r="B47" s="9"/>
      <c r="C47" s="12"/>
      <c r="D47" s="6" t="s">
        <v>15</v>
      </c>
      <c r="E47" s="55">
        <v>3.06</v>
      </c>
      <c r="F47" s="56">
        <f>C46*E47</f>
        <v>0</v>
      </c>
      <c r="G47" s="12"/>
      <c r="H47" s="18"/>
      <c r="I47" s="71"/>
    </row>
    <row r="48" spans="1:9" ht="13.5" thickBot="1">
      <c r="A48" s="17" t="s">
        <v>29</v>
      </c>
      <c r="B48" s="85" t="s">
        <v>22</v>
      </c>
      <c r="C48" s="86" t="s">
        <v>22</v>
      </c>
      <c r="D48" s="8" t="s">
        <v>15</v>
      </c>
      <c r="E48" s="87" t="s">
        <v>22</v>
      </c>
      <c r="F48" s="88" t="s">
        <v>22</v>
      </c>
      <c r="G48" s="12">
        <v>196</v>
      </c>
      <c r="H48" s="12">
        <v>196</v>
      </c>
      <c r="I48" s="71"/>
    </row>
    <row r="49" spans="1:9" ht="13.5" thickBot="1">
      <c r="A49" s="92" t="s">
        <v>20</v>
      </c>
      <c r="B49" s="93"/>
      <c r="C49" s="73">
        <f>SUM(C42:C47)</f>
        <v>0</v>
      </c>
      <c r="D49" s="94"/>
      <c r="E49" s="95"/>
      <c r="F49" s="96">
        <f>SUM(F42:F47)</f>
        <v>0</v>
      </c>
      <c r="G49" s="73">
        <f>IF(($B$5=1)*AND(SUM(F43+F45+F47)&gt;0),G48,0)</f>
        <v>0</v>
      </c>
      <c r="H49" s="73">
        <f>IF(($B$7=1)*AND(SUM(F43+F45+F47)&gt;0),H48,0)</f>
        <v>0</v>
      </c>
      <c r="I49" s="74">
        <f>SUM(F49:H49)</f>
        <v>0</v>
      </c>
    </row>
    <row r="50" spans="1:9" ht="12" customHeight="1">
      <c r="A50" s="16" t="s">
        <v>12</v>
      </c>
      <c r="B50" s="9" t="s">
        <v>8</v>
      </c>
      <c r="C50" s="91">
        <v>0</v>
      </c>
      <c r="D50" s="99" t="s">
        <v>3</v>
      </c>
      <c r="E50" s="11">
        <v>5.33</v>
      </c>
      <c r="F50" s="82">
        <f>C50*E50</f>
        <v>0</v>
      </c>
      <c r="G50" s="10"/>
      <c r="H50" s="12"/>
      <c r="I50" s="80"/>
    </row>
    <row r="51" spans="1:9" ht="12.75">
      <c r="A51" s="16"/>
      <c r="B51" s="7"/>
      <c r="C51" s="11"/>
      <c r="D51" s="13" t="s">
        <v>15</v>
      </c>
      <c r="E51" s="56">
        <v>2.1</v>
      </c>
      <c r="F51" s="56">
        <f>E51*C50</f>
        <v>0</v>
      </c>
      <c r="G51" s="12"/>
      <c r="H51" s="12"/>
      <c r="I51" s="71"/>
    </row>
    <row r="52" spans="1:9" ht="12.75">
      <c r="A52" s="16"/>
      <c r="B52" s="8" t="s">
        <v>9</v>
      </c>
      <c r="C52" s="25">
        <v>0</v>
      </c>
      <c r="D52" s="13" t="s">
        <v>3</v>
      </c>
      <c r="E52" s="55">
        <v>4.71</v>
      </c>
      <c r="F52" s="56">
        <f>C52*E52</f>
        <v>0</v>
      </c>
      <c r="G52" s="12"/>
      <c r="H52" s="12"/>
      <c r="I52" s="71"/>
    </row>
    <row r="53" spans="1:9" ht="12.75">
      <c r="A53" s="16"/>
      <c r="B53" s="7"/>
      <c r="C53" s="11"/>
      <c r="D53" s="13" t="s">
        <v>15</v>
      </c>
      <c r="E53" s="55">
        <v>4.22</v>
      </c>
      <c r="F53" s="56">
        <f>E53*C52</f>
        <v>0</v>
      </c>
      <c r="G53" s="12"/>
      <c r="H53" s="12"/>
      <c r="I53" s="71"/>
    </row>
    <row r="54" spans="1:9" ht="12.75">
      <c r="A54" s="16"/>
      <c r="B54" s="8" t="s">
        <v>10</v>
      </c>
      <c r="C54" s="25">
        <v>0</v>
      </c>
      <c r="D54" s="13" t="s">
        <v>3</v>
      </c>
      <c r="E54" s="55">
        <v>4.85</v>
      </c>
      <c r="F54" s="56">
        <f>C54*E54</f>
        <v>0</v>
      </c>
      <c r="G54" s="12"/>
      <c r="H54" s="12"/>
      <c r="I54" s="71"/>
    </row>
    <row r="55" spans="1:9" ht="12.75">
      <c r="A55" s="16"/>
      <c r="B55" s="9"/>
      <c r="C55" s="12"/>
      <c r="D55" s="13" t="s">
        <v>15</v>
      </c>
      <c r="E55" s="55">
        <v>5.53</v>
      </c>
      <c r="F55" s="56">
        <f>E55*C54</f>
        <v>0</v>
      </c>
      <c r="G55" s="12"/>
      <c r="H55" s="18"/>
      <c r="I55" s="71"/>
    </row>
    <row r="56" spans="1:9" ht="13.5" thickBot="1">
      <c r="A56" s="17" t="s">
        <v>29</v>
      </c>
      <c r="B56" s="85" t="s">
        <v>22</v>
      </c>
      <c r="C56" s="86" t="s">
        <v>22</v>
      </c>
      <c r="D56" s="85" t="s">
        <v>15</v>
      </c>
      <c r="E56" s="87" t="s">
        <v>22</v>
      </c>
      <c r="F56" s="88" t="s">
        <v>22</v>
      </c>
      <c r="G56" s="12">
        <v>168</v>
      </c>
      <c r="H56" s="12">
        <v>168</v>
      </c>
      <c r="I56" s="71"/>
    </row>
    <row r="57" spans="1:9" ht="13.5" thickBot="1">
      <c r="A57" s="92" t="s">
        <v>20</v>
      </c>
      <c r="B57" s="102"/>
      <c r="C57" s="73">
        <f>SUM(C50:C55)</f>
        <v>0</v>
      </c>
      <c r="D57" s="94"/>
      <c r="E57" s="95"/>
      <c r="F57" s="96">
        <f>SUM(F50:F55)</f>
        <v>0</v>
      </c>
      <c r="G57" s="73">
        <f>IF(($B$5=1)*AND(SUM(F51+F53+F55)&gt;0),G56,0)</f>
        <v>0</v>
      </c>
      <c r="H57" s="73">
        <f>IF(($B$7=1)*AND(SUM(F51+F53+F55)&gt;0),H56,0)</f>
        <v>0</v>
      </c>
      <c r="I57" s="74">
        <f>SUM(F57:H57)</f>
        <v>0</v>
      </c>
    </row>
    <row r="58" spans="1:9" ht="14.25" customHeight="1">
      <c r="A58" s="16" t="s">
        <v>13</v>
      </c>
      <c r="B58" s="9" t="s">
        <v>8</v>
      </c>
      <c r="C58" s="91">
        <v>0</v>
      </c>
      <c r="D58" s="99" t="s">
        <v>3</v>
      </c>
      <c r="E58" s="11">
        <v>5.94</v>
      </c>
      <c r="F58" s="82">
        <f>C58*E58</f>
        <v>0</v>
      </c>
      <c r="G58" s="10"/>
      <c r="H58" s="12"/>
      <c r="I58" s="80"/>
    </row>
    <row r="59" spans="1:9" ht="22.5">
      <c r="A59" s="16"/>
      <c r="B59" s="7"/>
      <c r="C59" s="11"/>
      <c r="D59" s="3" t="s">
        <v>45</v>
      </c>
      <c r="E59" s="55">
        <v>0.78</v>
      </c>
      <c r="F59" s="56">
        <f>E59*C58</f>
        <v>0</v>
      </c>
      <c r="G59" s="12"/>
      <c r="H59" s="12"/>
      <c r="I59" s="71"/>
    </row>
    <row r="60" spans="1:9" ht="12.75">
      <c r="A60" s="16"/>
      <c r="B60" s="8" t="s">
        <v>9</v>
      </c>
      <c r="C60" s="25">
        <v>0</v>
      </c>
      <c r="D60" s="13" t="s">
        <v>3</v>
      </c>
      <c r="E60" s="55">
        <v>5.37</v>
      </c>
      <c r="F60" s="56">
        <f>C60*E60</f>
        <v>0</v>
      </c>
      <c r="G60" s="12"/>
      <c r="H60" s="12"/>
      <c r="I60" s="71"/>
    </row>
    <row r="61" spans="1:9" ht="22.5">
      <c r="A61" s="16"/>
      <c r="B61" s="7"/>
      <c r="C61" s="11"/>
      <c r="D61" s="3" t="s">
        <v>45</v>
      </c>
      <c r="E61" s="55">
        <v>2.34</v>
      </c>
      <c r="F61" s="56">
        <f>E61*C60</f>
        <v>0</v>
      </c>
      <c r="G61" s="12"/>
      <c r="H61" s="12"/>
      <c r="I61" s="71"/>
    </row>
    <row r="62" spans="1:9" ht="12.75">
      <c r="A62" s="16"/>
      <c r="B62" s="8" t="s">
        <v>10</v>
      </c>
      <c r="C62" s="25">
        <v>0</v>
      </c>
      <c r="D62" s="13" t="s">
        <v>3</v>
      </c>
      <c r="E62" s="55">
        <v>5.03</v>
      </c>
      <c r="F62" s="56">
        <f>C62*E62</f>
        <v>0</v>
      </c>
      <c r="G62" s="12"/>
      <c r="H62" s="12"/>
      <c r="I62" s="71"/>
    </row>
    <row r="63" spans="1:9" ht="22.5">
      <c r="A63" s="16"/>
      <c r="B63" s="9"/>
      <c r="C63" s="12"/>
      <c r="D63" s="3" t="s">
        <v>45</v>
      </c>
      <c r="E63" s="55">
        <v>4.69</v>
      </c>
      <c r="F63" s="56">
        <f>E63*C62</f>
        <v>0</v>
      </c>
      <c r="G63" s="12"/>
      <c r="H63" s="18"/>
      <c r="I63" s="71"/>
    </row>
    <row r="64" spans="1:9" ht="23.25" thickBot="1">
      <c r="A64" s="17" t="s">
        <v>29</v>
      </c>
      <c r="B64" s="85" t="s">
        <v>22</v>
      </c>
      <c r="C64" s="86" t="s">
        <v>22</v>
      </c>
      <c r="D64" s="3" t="s">
        <v>45</v>
      </c>
      <c r="E64" s="87" t="s">
        <v>22</v>
      </c>
      <c r="F64" s="88" t="s">
        <v>22</v>
      </c>
      <c r="G64" s="12">
        <v>117</v>
      </c>
      <c r="H64" s="12">
        <v>117</v>
      </c>
      <c r="I64" s="71"/>
    </row>
    <row r="65" spans="1:9" ht="13.5" thickBot="1">
      <c r="A65" s="92" t="s">
        <v>20</v>
      </c>
      <c r="B65" s="135"/>
      <c r="C65" s="73">
        <v>0</v>
      </c>
      <c r="D65" s="94"/>
      <c r="E65" s="95"/>
      <c r="F65" s="96">
        <f>SUM(F58:F63)</f>
        <v>0</v>
      </c>
      <c r="G65" s="73">
        <f>IF(($B$5=1)*AND(SUM(F59+F61+F63)&gt;0),G64,0)</f>
        <v>0</v>
      </c>
      <c r="H65" s="73">
        <f>IF(($B$7=1)*AND(SUM(F59+F61+F63)&gt;0),H64,0)</f>
        <v>0</v>
      </c>
      <c r="I65" s="74">
        <f>SUM(F65:H65)</f>
        <v>0</v>
      </c>
    </row>
    <row r="66" spans="1:9" ht="12.75">
      <c r="A66" s="16" t="s">
        <v>14</v>
      </c>
      <c r="B66" s="13"/>
      <c r="C66" s="91">
        <v>0</v>
      </c>
      <c r="D66" s="99" t="s">
        <v>3</v>
      </c>
      <c r="E66" s="11">
        <v>4.41</v>
      </c>
      <c r="F66" s="82">
        <f>C66*E66</f>
        <v>0</v>
      </c>
      <c r="G66" s="12"/>
      <c r="H66" s="12"/>
      <c r="I66" s="80"/>
    </row>
    <row r="67" spans="1:9" ht="12.75">
      <c r="A67" s="16"/>
      <c r="B67" s="13"/>
      <c r="C67" s="17"/>
      <c r="D67" s="13" t="s">
        <v>15</v>
      </c>
      <c r="E67" s="55">
        <v>7.72</v>
      </c>
      <c r="F67" s="56">
        <f>E67*C66</f>
        <v>0</v>
      </c>
      <c r="G67" s="12"/>
      <c r="H67" s="18"/>
      <c r="I67" s="71"/>
    </row>
    <row r="68" spans="1:9" ht="13.5" thickBot="1">
      <c r="A68" s="17" t="s">
        <v>29</v>
      </c>
      <c r="B68" s="85" t="s">
        <v>22</v>
      </c>
      <c r="C68" s="86" t="s">
        <v>22</v>
      </c>
      <c r="D68" s="8" t="s">
        <v>15</v>
      </c>
      <c r="E68" s="100" t="s">
        <v>22</v>
      </c>
      <c r="F68" s="101" t="s">
        <v>22</v>
      </c>
      <c r="G68" s="12">
        <v>306</v>
      </c>
      <c r="H68" s="75" t="s">
        <v>22</v>
      </c>
      <c r="I68" s="71"/>
    </row>
    <row r="69" spans="1:9" ht="15" customHeight="1" thickBot="1">
      <c r="A69" s="92" t="s">
        <v>20</v>
      </c>
      <c r="B69" s="102"/>
      <c r="C69" s="73">
        <f>SUM(C66:C67)</f>
        <v>0</v>
      </c>
      <c r="D69" s="94"/>
      <c r="E69" s="95"/>
      <c r="F69" s="96">
        <f>SUM(F66:F68)</f>
        <v>0</v>
      </c>
      <c r="G69" s="73">
        <f>IF(F67&gt;=1,G68,IF(F67=0,0))</f>
        <v>0</v>
      </c>
      <c r="H69" s="76" t="s">
        <v>22</v>
      </c>
      <c r="I69" s="74">
        <f>SUM(F69:H69)</f>
        <v>0</v>
      </c>
    </row>
    <row r="70" spans="1:9" ht="12.75">
      <c r="A70" s="127" t="s">
        <v>68</v>
      </c>
      <c r="B70" s="6"/>
      <c r="C70" s="128">
        <f>C17+C25+C33+C41+C49+C57+C65+C69</f>
        <v>0</v>
      </c>
      <c r="D70" s="129"/>
      <c r="E70" s="130"/>
      <c r="F70" s="131"/>
      <c r="G70" s="130"/>
      <c r="H70" s="130"/>
      <c r="I70" s="132">
        <f>I17+I25+I33+I41+I49+I57+I65+I69</f>
        <v>0</v>
      </c>
    </row>
    <row r="71" spans="1:9" ht="12.75">
      <c r="A71" s="140" t="s">
        <v>64</v>
      </c>
      <c r="B71" s="141"/>
      <c r="C71" s="141"/>
      <c r="D71" s="141"/>
      <c r="E71" s="141"/>
      <c r="F71" s="141"/>
      <c r="G71" s="141"/>
      <c r="H71" s="141"/>
      <c r="I71" s="133">
        <v>0</v>
      </c>
    </row>
    <row r="72" spans="1:9" s="134" customFormat="1" ht="12.75">
      <c r="A72" s="142" t="s">
        <v>66</v>
      </c>
      <c r="B72" s="142"/>
      <c r="C72" s="142"/>
      <c r="D72" s="142"/>
      <c r="E72" s="142"/>
      <c r="F72" s="142"/>
      <c r="G72" s="142"/>
      <c r="H72" s="142"/>
      <c r="I72" s="36">
        <f>I70-I71</f>
        <v>0</v>
      </c>
    </row>
    <row r="73" spans="1:9" s="134" customFormat="1" ht="12.75">
      <c r="A73" s="142" t="s">
        <v>67</v>
      </c>
      <c r="B73" s="143"/>
      <c r="C73" s="143"/>
      <c r="D73" s="143"/>
      <c r="E73" s="143"/>
      <c r="F73" s="143"/>
      <c r="G73" s="143"/>
      <c r="H73" s="143"/>
      <c r="I73" s="36">
        <f>I71*0.1</f>
        <v>0</v>
      </c>
    </row>
    <row r="74" spans="1:9" ht="12.75">
      <c r="A74" s="144" t="s">
        <v>65</v>
      </c>
      <c r="B74" s="141"/>
      <c r="C74" s="141"/>
      <c r="D74" s="141"/>
      <c r="E74" s="141"/>
      <c r="F74" s="141"/>
      <c r="G74" s="141"/>
      <c r="H74" s="141"/>
      <c r="I74" s="37">
        <f>(IF(I72&lt;I73,0,I72))</f>
        <v>0</v>
      </c>
    </row>
    <row r="75" spans="3:4" ht="12.75">
      <c r="C75" s="1"/>
      <c r="D75" s="2"/>
    </row>
    <row r="76" spans="1:8" ht="12.75">
      <c r="A76" s="32" t="s">
        <v>26</v>
      </c>
      <c r="B76" s="179" t="s">
        <v>32</v>
      </c>
      <c r="C76" s="180"/>
      <c r="D76" s="180"/>
      <c r="E76" s="181"/>
      <c r="F76" s="182" t="s">
        <v>33</v>
      </c>
      <c r="G76" s="180"/>
      <c r="H76" s="181"/>
    </row>
    <row r="77" spans="1:9" s="53" customFormat="1" ht="33.75">
      <c r="A77" s="48"/>
      <c r="B77" s="49"/>
      <c r="C77" s="50"/>
      <c r="D77" s="51"/>
      <c r="E77" s="52"/>
      <c r="F77" s="64" t="s">
        <v>34</v>
      </c>
      <c r="G77" s="54" t="s">
        <v>35</v>
      </c>
      <c r="H77" s="54" t="s">
        <v>36</v>
      </c>
      <c r="I77" s="62"/>
    </row>
    <row r="78" spans="1:8" ht="12.75">
      <c r="A78" s="43"/>
      <c r="B78" s="44"/>
      <c r="C78" s="45"/>
      <c r="D78" s="46"/>
      <c r="E78" s="47"/>
      <c r="F78" s="41">
        <v>32</v>
      </c>
      <c r="G78" s="42">
        <v>460</v>
      </c>
      <c r="H78" s="42">
        <v>322</v>
      </c>
    </row>
    <row r="79" spans="1:8" ht="12.75">
      <c r="A79" s="24" t="s">
        <v>21</v>
      </c>
      <c r="B79" s="24" t="s">
        <v>22</v>
      </c>
      <c r="C79" s="25">
        <f>C11</f>
        <v>0</v>
      </c>
      <c r="D79" s="35">
        <v>1.66</v>
      </c>
      <c r="E79" s="36">
        <f aca="true" t="shared" si="0" ref="E79:E87">C79*D79</f>
        <v>0</v>
      </c>
      <c r="F79" s="35">
        <f aca="true" t="shared" si="1" ref="F79:F87">$F$78*E79</f>
        <v>0</v>
      </c>
      <c r="G79" s="36">
        <f>F79/$G$78</f>
        <v>0</v>
      </c>
      <c r="H79" s="126"/>
    </row>
    <row r="80" spans="1:8" ht="12.75">
      <c r="A80" s="24"/>
      <c r="B80" s="24" t="s">
        <v>22</v>
      </c>
      <c r="C80" s="25">
        <f>C12</f>
        <v>0</v>
      </c>
      <c r="D80" s="35">
        <v>1.66</v>
      </c>
      <c r="E80" s="36">
        <f>C80*D80</f>
        <v>0</v>
      </c>
      <c r="F80" s="35">
        <f>$F$78*E80</f>
        <v>0</v>
      </c>
      <c r="G80" s="126"/>
      <c r="H80" s="36">
        <f>F80/$H$78</f>
        <v>0</v>
      </c>
    </row>
    <row r="81" spans="1:8" ht="12.75">
      <c r="A81" s="24" t="s">
        <v>5</v>
      </c>
      <c r="B81" s="24" t="s">
        <v>22</v>
      </c>
      <c r="C81" s="25">
        <f>C13</f>
        <v>0</v>
      </c>
      <c r="D81" s="35">
        <v>0.78</v>
      </c>
      <c r="E81" s="36">
        <f t="shared" si="0"/>
        <v>0</v>
      </c>
      <c r="F81" s="35">
        <f t="shared" si="1"/>
        <v>0</v>
      </c>
      <c r="G81" s="36">
        <f>F81/$G$78</f>
        <v>0</v>
      </c>
      <c r="H81" s="126"/>
    </row>
    <row r="82" spans="1:8" ht="12.75">
      <c r="A82" s="24" t="s">
        <v>23</v>
      </c>
      <c r="B82" s="24" t="s">
        <v>16</v>
      </c>
      <c r="C82" s="25">
        <f>C14</f>
        <v>0</v>
      </c>
      <c r="D82" s="35">
        <v>1.11</v>
      </c>
      <c r="E82" s="36">
        <f t="shared" si="0"/>
        <v>0</v>
      </c>
      <c r="F82" s="35">
        <f t="shared" si="1"/>
        <v>0</v>
      </c>
      <c r="G82" s="36">
        <f>F82/$G$78</f>
        <v>0</v>
      </c>
      <c r="H82" s="126"/>
    </row>
    <row r="83" spans="1:8" ht="12.75">
      <c r="A83" s="24" t="s">
        <v>24</v>
      </c>
      <c r="B83" s="24" t="s">
        <v>10</v>
      </c>
      <c r="C83" s="25">
        <f>C15</f>
        <v>0</v>
      </c>
      <c r="D83" s="35">
        <v>1.26</v>
      </c>
      <c r="E83" s="36">
        <f t="shared" si="0"/>
        <v>0</v>
      </c>
      <c r="F83" s="35">
        <f t="shared" si="1"/>
        <v>0</v>
      </c>
      <c r="G83" s="126"/>
      <c r="H83" s="36">
        <f>F83/$H$78</f>
        <v>0</v>
      </c>
    </row>
    <row r="84" spans="1:8" ht="12.75">
      <c r="A84" s="22" t="s">
        <v>28</v>
      </c>
      <c r="B84" s="24" t="s">
        <v>8</v>
      </c>
      <c r="C84" s="25">
        <f>C18+C26+C34+C42+C50+C58</f>
        <v>0</v>
      </c>
      <c r="D84" s="35">
        <v>1.11</v>
      </c>
      <c r="E84" s="36">
        <f t="shared" si="0"/>
        <v>0</v>
      </c>
      <c r="F84" s="35">
        <f t="shared" si="1"/>
        <v>0</v>
      </c>
      <c r="G84" s="36">
        <f>F84/$G$78</f>
        <v>0</v>
      </c>
      <c r="H84" s="126"/>
    </row>
    <row r="85" spans="1:8" ht="12.75">
      <c r="A85" s="23"/>
      <c r="B85" s="24" t="s">
        <v>9</v>
      </c>
      <c r="C85" s="25">
        <f>C20+C28+C36+C44+C52+C60</f>
        <v>0</v>
      </c>
      <c r="D85" s="35">
        <v>1.38</v>
      </c>
      <c r="E85" s="36">
        <f t="shared" si="0"/>
        <v>0</v>
      </c>
      <c r="F85" s="35">
        <f t="shared" si="1"/>
        <v>0</v>
      </c>
      <c r="G85" s="36">
        <f>F85/$G$78</f>
        <v>0</v>
      </c>
      <c r="H85" s="126"/>
    </row>
    <row r="86" spans="1:8" ht="12.75">
      <c r="A86" s="23"/>
      <c r="B86" s="24" t="s">
        <v>10</v>
      </c>
      <c r="C86" s="25">
        <f>C22+C30+C38+C46+C54+C62</f>
        <v>0</v>
      </c>
      <c r="D86" s="35">
        <v>1.57</v>
      </c>
      <c r="E86" s="36">
        <f t="shared" si="0"/>
        <v>0</v>
      </c>
      <c r="F86" s="35">
        <f t="shared" si="1"/>
        <v>0</v>
      </c>
      <c r="G86" s="126"/>
      <c r="H86" s="36">
        <f>F86/$H$78</f>
        <v>0</v>
      </c>
    </row>
    <row r="87" spans="1:8" ht="12.75">
      <c r="A87" s="22" t="s">
        <v>14</v>
      </c>
      <c r="B87" s="24" t="s">
        <v>22</v>
      </c>
      <c r="C87" s="25">
        <f>C66</f>
        <v>0</v>
      </c>
      <c r="D87" s="35">
        <v>1.99</v>
      </c>
      <c r="E87" s="36">
        <f t="shared" si="0"/>
        <v>0</v>
      </c>
      <c r="F87" s="35">
        <f t="shared" si="1"/>
        <v>0</v>
      </c>
      <c r="G87" s="126"/>
      <c r="H87" s="36">
        <f>F87/$H$78</f>
        <v>0</v>
      </c>
    </row>
    <row r="88" spans="1:8" ht="12.75">
      <c r="A88" s="38"/>
      <c r="B88" s="39"/>
      <c r="C88" s="25"/>
      <c r="D88" s="30"/>
      <c r="E88" s="36"/>
      <c r="F88" s="183"/>
      <c r="G88" s="36"/>
      <c r="H88" s="36"/>
    </row>
    <row r="89" spans="1:8" ht="12.75">
      <c r="A89" s="26" t="s">
        <v>27</v>
      </c>
      <c r="B89" s="27"/>
      <c r="C89" s="29">
        <f>SUM(C79:C88)</f>
        <v>0</v>
      </c>
      <c r="D89" s="28"/>
      <c r="E89" s="37">
        <f>SUM(E79:E87)</f>
        <v>0</v>
      </c>
      <c r="F89" s="184"/>
      <c r="G89" s="37">
        <f>SUM(G79:G87)</f>
        <v>0</v>
      </c>
      <c r="H89" s="37">
        <f>SUM(H79:H87)</f>
        <v>0</v>
      </c>
    </row>
    <row r="90" spans="1:8" ht="7.5" customHeight="1">
      <c r="A90" s="103"/>
      <c r="B90" s="103"/>
      <c r="C90" s="103"/>
      <c r="D90" s="103"/>
      <c r="E90" s="103"/>
      <c r="F90" s="104"/>
      <c r="G90" s="103"/>
      <c r="H90" s="103"/>
    </row>
    <row r="91" spans="1:8" ht="7.5" customHeight="1">
      <c r="A91" s="103"/>
      <c r="B91" s="103"/>
      <c r="C91" s="103"/>
      <c r="D91" s="103"/>
      <c r="E91" s="103"/>
      <c r="F91" s="104"/>
      <c r="G91" s="103"/>
      <c r="H91" s="103"/>
    </row>
    <row r="92" spans="1:4" ht="13.5" thickBot="1">
      <c r="A92" s="105" t="s">
        <v>50</v>
      </c>
      <c r="C92" s="1"/>
      <c r="D92" s="2"/>
    </row>
    <row r="93" spans="1:9" ht="22.5">
      <c r="A93" s="189" t="s">
        <v>51</v>
      </c>
      <c r="B93" s="190"/>
      <c r="C93" s="190"/>
      <c r="D93" s="191"/>
      <c r="E93" s="108" t="s">
        <v>19</v>
      </c>
      <c r="F93" s="109" t="s">
        <v>40</v>
      </c>
      <c r="G93" s="109" t="s">
        <v>43</v>
      </c>
      <c r="I93"/>
    </row>
    <row r="94" spans="1:9" ht="12.75">
      <c r="A94" s="158" t="s">
        <v>3</v>
      </c>
      <c r="B94" s="159"/>
      <c r="C94" s="159"/>
      <c r="D94" s="159"/>
      <c r="E94" s="192"/>
      <c r="F94" s="192"/>
      <c r="G94" s="192"/>
      <c r="I94"/>
    </row>
    <row r="95" spans="1:9" ht="12.75">
      <c r="A95" s="188" t="s">
        <v>52</v>
      </c>
      <c r="B95" s="141"/>
      <c r="C95" s="141"/>
      <c r="D95" s="141"/>
      <c r="E95" s="70">
        <f>I17</f>
        <v>0</v>
      </c>
      <c r="F95" s="70">
        <v>0</v>
      </c>
      <c r="G95" s="70">
        <f>ROUND(E95-F95,0)</f>
        <v>0</v>
      </c>
      <c r="H95" s="69"/>
      <c r="I95"/>
    </row>
    <row r="96" spans="1:9" ht="12.75">
      <c r="A96" s="147" t="s">
        <v>46</v>
      </c>
      <c r="B96" s="141"/>
      <c r="C96" s="141"/>
      <c r="D96" s="141"/>
      <c r="E96" s="70">
        <f>F18+F20+F22</f>
        <v>0</v>
      </c>
      <c r="F96" s="70">
        <v>0</v>
      </c>
      <c r="G96" s="70">
        <f aca="true" t="shared" si="2" ref="G96:G102">ROUND(E96-F96,0)</f>
        <v>0</v>
      </c>
      <c r="H96" s="69"/>
      <c r="I96"/>
    </row>
    <row r="97" spans="1:9" ht="12.75">
      <c r="A97" s="147" t="s">
        <v>53</v>
      </c>
      <c r="B97" s="141"/>
      <c r="C97" s="141"/>
      <c r="D97" s="141"/>
      <c r="E97" s="70">
        <f>F26+F28+F30</f>
        <v>0</v>
      </c>
      <c r="F97" s="70">
        <v>0</v>
      </c>
      <c r="G97" s="70">
        <f t="shared" si="2"/>
        <v>0</v>
      </c>
      <c r="H97" s="69"/>
      <c r="I97"/>
    </row>
    <row r="98" spans="1:9" ht="12.75">
      <c r="A98" s="162" t="s">
        <v>54</v>
      </c>
      <c r="B98" s="141"/>
      <c r="C98" s="141"/>
      <c r="D98" s="141"/>
      <c r="E98" s="70">
        <f>F34+F36+F38</f>
        <v>0</v>
      </c>
      <c r="F98" s="70">
        <v>0</v>
      </c>
      <c r="G98" s="70">
        <f t="shared" si="2"/>
        <v>0</v>
      </c>
      <c r="H98" s="69"/>
      <c r="I98"/>
    </row>
    <row r="99" spans="1:9" ht="12.75">
      <c r="A99" s="145" t="s">
        <v>11</v>
      </c>
      <c r="B99" s="146"/>
      <c r="C99" s="146"/>
      <c r="D99" s="146"/>
      <c r="E99" s="70">
        <f>F42+F44+F46</f>
        <v>0</v>
      </c>
      <c r="F99" s="70">
        <v>0</v>
      </c>
      <c r="G99" s="70">
        <f t="shared" si="2"/>
        <v>0</v>
      </c>
      <c r="H99" s="69"/>
      <c r="I99"/>
    </row>
    <row r="100" spans="1:9" ht="12.75">
      <c r="A100" s="145" t="s">
        <v>55</v>
      </c>
      <c r="B100" s="146"/>
      <c r="C100" s="146"/>
      <c r="D100" s="146"/>
      <c r="E100" s="70">
        <f>F50+F52+F54</f>
        <v>0</v>
      </c>
      <c r="F100" s="70">
        <v>0</v>
      </c>
      <c r="G100" s="70">
        <f t="shared" si="2"/>
        <v>0</v>
      </c>
      <c r="H100" s="69"/>
      <c r="I100"/>
    </row>
    <row r="101" spans="1:9" ht="12.75">
      <c r="A101" s="145" t="s">
        <v>13</v>
      </c>
      <c r="B101" s="146"/>
      <c r="C101" s="146"/>
      <c r="D101" s="146"/>
      <c r="E101" s="70">
        <f>F58+F60+F62</f>
        <v>0</v>
      </c>
      <c r="F101" s="70">
        <v>0</v>
      </c>
      <c r="G101" s="70">
        <f t="shared" si="2"/>
        <v>0</v>
      </c>
      <c r="H101" s="69"/>
      <c r="I101"/>
    </row>
    <row r="102" spans="1:9" ht="12.75">
      <c r="A102" s="145" t="s">
        <v>14</v>
      </c>
      <c r="B102" s="146"/>
      <c r="C102" s="146"/>
      <c r="D102" s="146"/>
      <c r="E102" s="70">
        <f>F66</f>
        <v>0</v>
      </c>
      <c r="F102" s="70">
        <v>0</v>
      </c>
      <c r="G102" s="70">
        <f t="shared" si="2"/>
        <v>0</v>
      </c>
      <c r="H102" s="69"/>
      <c r="I102"/>
    </row>
    <row r="103" spans="1:9" ht="13.5" thickBot="1">
      <c r="A103" s="148"/>
      <c r="B103" s="149"/>
      <c r="C103" s="149"/>
      <c r="D103" s="149"/>
      <c r="E103" s="77"/>
      <c r="F103" s="77"/>
      <c r="G103" s="77"/>
      <c r="H103" s="69"/>
      <c r="I103"/>
    </row>
    <row r="104" spans="1:9" ht="13.5" thickBot="1">
      <c r="A104" s="150" t="s">
        <v>56</v>
      </c>
      <c r="B104" s="151"/>
      <c r="C104" s="151"/>
      <c r="D104" s="151"/>
      <c r="E104" s="106">
        <f>SUM(E95:E103)</f>
        <v>0</v>
      </c>
      <c r="F104" s="106">
        <f>SUM(F95:F103)</f>
        <v>0</v>
      </c>
      <c r="G104" s="106">
        <f>SUM(G95:G103)</f>
        <v>0</v>
      </c>
      <c r="I104"/>
    </row>
    <row r="105" spans="1:9" ht="12.75">
      <c r="A105" s="152"/>
      <c r="B105" s="153"/>
      <c r="C105" s="153"/>
      <c r="D105" s="153"/>
      <c r="E105" s="153"/>
      <c r="F105" s="153"/>
      <c r="G105" s="154"/>
      <c r="I105"/>
    </row>
    <row r="106" spans="1:9" ht="12.75">
      <c r="A106" s="158" t="s">
        <v>31</v>
      </c>
      <c r="B106" s="159"/>
      <c r="C106" s="159"/>
      <c r="D106" s="159"/>
      <c r="E106" s="173"/>
      <c r="F106" s="174"/>
      <c r="G106" s="175"/>
      <c r="I106"/>
    </row>
    <row r="107" spans="1:7" s="53" customFormat="1" ht="24.75" customHeight="1">
      <c r="A107" s="176" t="s">
        <v>58</v>
      </c>
      <c r="B107" s="177"/>
      <c r="C107" s="177"/>
      <c r="D107" s="178"/>
      <c r="E107" s="122">
        <f>I57-E100</f>
        <v>0</v>
      </c>
      <c r="F107" s="122">
        <v>0</v>
      </c>
      <c r="G107" s="70">
        <f>ROUND(E107-F107,0)</f>
        <v>0</v>
      </c>
    </row>
    <row r="108" spans="1:9" ht="12.75">
      <c r="A108" s="147" t="s">
        <v>59</v>
      </c>
      <c r="B108" s="141"/>
      <c r="C108" s="141"/>
      <c r="D108" s="141"/>
      <c r="E108" s="70">
        <f>I49-E99</f>
        <v>0</v>
      </c>
      <c r="F108" s="70">
        <v>0</v>
      </c>
      <c r="G108" s="70">
        <f>ROUND(E108-F108,0)</f>
        <v>0</v>
      </c>
      <c r="I108"/>
    </row>
    <row r="109" spans="1:9" ht="12.75">
      <c r="A109" s="162" t="s">
        <v>14</v>
      </c>
      <c r="B109" s="141"/>
      <c r="C109" s="141"/>
      <c r="D109" s="141"/>
      <c r="E109" s="70">
        <f>I69-E102</f>
        <v>0</v>
      </c>
      <c r="F109" s="70">
        <v>0</v>
      </c>
      <c r="G109" s="70">
        <f>ROUND(E109-F109,0)</f>
        <v>0</v>
      </c>
      <c r="I109"/>
    </row>
    <row r="110" spans="1:9" ht="13.5" thickBot="1">
      <c r="A110" s="148"/>
      <c r="B110" s="149"/>
      <c r="C110" s="149"/>
      <c r="D110" s="149"/>
      <c r="E110" s="77"/>
      <c r="F110" s="77"/>
      <c r="G110" s="77"/>
      <c r="I110"/>
    </row>
    <row r="111" spans="1:9" ht="13.5" thickBot="1">
      <c r="A111" s="150" t="s">
        <v>57</v>
      </c>
      <c r="B111" s="151"/>
      <c r="C111" s="151"/>
      <c r="D111" s="151"/>
      <c r="E111" s="106">
        <f>SUM(E107:E110)</f>
        <v>0</v>
      </c>
      <c r="F111" s="106">
        <f>SUM(F107:F110)</f>
        <v>0</v>
      </c>
      <c r="G111" s="106">
        <f>SUM(G107:G110)</f>
        <v>0</v>
      </c>
      <c r="I111"/>
    </row>
    <row r="112" spans="1:9" ht="12.75">
      <c r="A112" s="163"/>
      <c r="B112" s="164"/>
      <c r="C112" s="164"/>
      <c r="D112" s="164"/>
      <c r="E112" s="164"/>
      <c r="F112" s="164"/>
      <c r="G112" s="165"/>
      <c r="I112"/>
    </row>
    <row r="113" spans="1:9" ht="12.75">
      <c r="A113" s="155" t="s">
        <v>30</v>
      </c>
      <c r="B113" s="156"/>
      <c r="C113" s="156"/>
      <c r="D113" s="157"/>
      <c r="E113" s="169"/>
      <c r="F113" s="170"/>
      <c r="G113" s="171"/>
      <c r="I113"/>
    </row>
    <row r="114" spans="1:9" ht="12.75">
      <c r="A114" s="147" t="s">
        <v>46</v>
      </c>
      <c r="B114" s="141"/>
      <c r="C114" s="141"/>
      <c r="D114" s="141"/>
      <c r="E114" s="70">
        <f>I25-E96</f>
        <v>0</v>
      </c>
      <c r="F114" s="70">
        <v>0</v>
      </c>
      <c r="G114" s="70">
        <f>ROUND(E114-F114,0)</f>
        <v>0</v>
      </c>
      <c r="I114"/>
    </row>
    <row r="115" spans="1:9" ht="12.75">
      <c r="A115" s="162" t="s">
        <v>54</v>
      </c>
      <c r="B115" s="141"/>
      <c r="C115" s="141"/>
      <c r="D115" s="141"/>
      <c r="E115" s="70">
        <f>I41-E98</f>
        <v>0</v>
      </c>
      <c r="F115" s="70">
        <v>0</v>
      </c>
      <c r="G115" s="70">
        <f>ROUND(E115-F115,0)</f>
        <v>0</v>
      </c>
      <c r="I115"/>
    </row>
    <row r="116" spans="1:9" ht="13.5" thickBot="1">
      <c r="A116" s="145" t="s">
        <v>13</v>
      </c>
      <c r="B116" s="146"/>
      <c r="C116" s="146"/>
      <c r="D116" s="146"/>
      <c r="E116" s="70">
        <f>I65-E101</f>
        <v>0</v>
      </c>
      <c r="F116" s="70">
        <v>0</v>
      </c>
      <c r="G116" s="70">
        <f>ROUND(E116-F116,0)</f>
        <v>0</v>
      </c>
      <c r="I116"/>
    </row>
    <row r="117" spans="1:9" ht="13.5" thickBot="1">
      <c r="A117" s="150" t="s">
        <v>62</v>
      </c>
      <c r="B117" s="151"/>
      <c r="C117" s="151"/>
      <c r="D117" s="151"/>
      <c r="E117" s="106">
        <f>SUM(E114:E116)</f>
        <v>0</v>
      </c>
      <c r="F117" s="106">
        <f>SUM(F114:F116)</f>
        <v>0</v>
      </c>
      <c r="G117" s="106">
        <f>SUM(G114:G116)</f>
        <v>0</v>
      </c>
      <c r="I117"/>
    </row>
    <row r="118" spans="1:9" ht="9" customHeight="1">
      <c r="A118" s="163"/>
      <c r="B118" s="164"/>
      <c r="C118" s="164"/>
      <c r="D118" s="164"/>
      <c r="E118" s="164"/>
      <c r="F118" s="164"/>
      <c r="G118" s="165"/>
      <c r="I118"/>
    </row>
    <row r="119" spans="1:9" ht="12.75">
      <c r="A119" s="147" t="s">
        <v>53</v>
      </c>
      <c r="B119" s="141"/>
      <c r="C119" s="141"/>
      <c r="D119" s="141"/>
      <c r="E119" s="70">
        <f>I33-E97</f>
        <v>0</v>
      </c>
      <c r="F119" s="70">
        <v>0</v>
      </c>
      <c r="G119" s="70">
        <f>ROUND(E119-F119,0)</f>
        <v>0</v>
      </c>
      <c r="I119"/>
    </row>
    <row r="120" spans="1:9" ht="13.5" thickBot="1">
      <c r="A120" s="148"/>
      <c r="B120" s="149"/>
      <c r="C120" s="149"/>
      <c r="D120" s="149"/>
      <c r="E120" s="77"/>
      <c r="F120" s="77"/>
      <c r="G120" s="77"/>
      <c r="I120"/>
    </row>
    <row r="121" spans="1:9" ht="13.5" thickBot="1">
      <c r="A121" s="150" t="s">
        <v>60</v>
      </c>
      <c r="B121" s="151"/>
      <c r="C121" s="151"/>
      <c r="D121" s="151"/>
      <c r="E121" s="106">
        <f>E117+E119</f>
        <v>0</v>
      </c>
      <c r="F121" s="106">
        <f>F117+F119</f>
        <v>0</v>
      </c>
      <c r="G121" s="106">
        <f>G117+G119</f>
        <v>0</v>
      </c>
      <c r="I121"/>
    </row>
    <row r="122" spans="1:9" ht="13.5" thickBot="1">
      <c r="A122" s="166"/>
      <c r="B122" s="167"/>
      <c r="C122" s="167"/>
      <c r="D122" s="167"/>
      <c r="E122" s="167"/>
      <c r="F122" s="167"/>
      <c r="G122" s="168"/>
      <c r="I122"/>
    </row>
    <row r="123" spans="1:9" ht="13.5" thickBot="1">
      <c r="A123" s="160" t="s">
        <v>61</v>
      </c>
      <c r="B123" s="161"/>
      <c r="C123" s="161"/>
      <c r="D123" s="161"/>
      <c r="E123" s="106">
        <f>E104+E111+E121</f>
        <v>0</v>
      </c>
      <c r="F123" s="106">
        <f>F104+F111+F121</f>
        <v>0</v>
      </c>
      <c r="G123" s="106">
        <f>G104+G111+G121</f>
        <v>0</v>
      </c>
      <c r="I123"/>
    </row>
    <row r="124" spans="1:9" ht="12.75">
      <c r="A124" s="123"/>
      <c r="B124" s="124"/>
      <c r="C124" s="124"/>
      <c r="D124" s="124"/>
      <c r="E124" s="125"/>
      <c r="F124" s="125"/>
      <c r="G124" s="125"/>
      <c r="I124"/>
    </row>
    <row r="125" spans="6:9" ht="12.75">
      <c r="F125"/>
      <c r="I125"/>
    </row>
    <row r="126" spans="6:8" ht="12.75">
      <c r="F126"/>
      <c r="H126" s="33"/>
    </row>
    <row r="127" spans="1:9" s="53" customFormat="1" ht="12.75">
      <c r="A127"/>
      <c r="B127"/>
      <c r="C127"/>
      <c r="D127"/>
      <c r="E127"/>
      <c r="F127"/>
      <c r="G127"/>
      <c r="I127" s="62"/>
    </row>
    <row r="128" spans="6:8" ht="12.75">
      <c r="F128"/>
      <c r="H128" s="60"/>
    </row>
    <row r="129" ht="12.75">
      <c r="F129"/>
    </row>
    <row r="130" ht="12.75">
      <c r="F130"/>
    </row>
    <row r="131" ht="6" customHeight="1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24" customHeight="1">
      <c r="F138"/>
    </row>
    <row r="139" spans="1:9" s="53" customFormat="1" ht="12.75">
      <c r="A139"/>
      <c r="B139"/>
      <c r="C139"/>
      <c r="D139"/>
      <c r="E139"/>
      <c r="F139"/>
      <c r="G139"/>
      <c r="I139" s="62"/>
    </row>
    <row r="140" ht="12.75">
      <c r="F140"/>
    </row>
    <row r="141" ht="12.75">
      <c r="F141"/>
    </row>
    <row r="142" ht="12.75">
      <c r="F142"/>
    </row>
    <row r="143" ht="6.75" customHeight="1">
      <c r="F143"/>
    </row>
    <row r="144" ht="12.75">
      <c r="F144"/>
    </row>
    <row r="145" ht="6.75" customHeight="1">
      <c r="F145"/>
    </row>
    <row r="146" spans="1:9" s="61" customFormat="1" ht="12.75">
      <c r="A146"/>
      <c r="B146"/>
      <c r="C146"/>
      <c r="D146"/>
      <c r="E146"/>
      <c r="F146"/>
      <c r="G146"/>
      <c r="I146" s="60"/>
    </row>
    <row r="147" ht="12.75">
      <c r="F147"/>
    </row>
    <row r="148" spans="6:8" ht="12.75">
      <c r="F148"/>
      <c r="H148" s="33"/>
    </row>
    <row r="149" ht="12.75">
      <c r="F149"/>
    </row>
    <row r="150" ht="12.75">
      <c r="F150"/>
    </row>
    <row r="151" ht="12.75">
      <c r="F151"/>
    </row>
    <row r="152" ht="12.75">
      <c r="F152"/>
    </row>
    <row r="153" spans="6:8" ht="12.75">
      <c r="F153"/>
      <c r="H153" s="6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spans="1:9" s="21" customFormat="1" ht="12.75">
      <c r="A160"/>
      <c r="B160"/>
      <c r="C160"/>
      <c r="D160"/>
      <c r="E160"/>
      <c r="F160"/>
      <c r="G160"/>
      <c r="I160" s="34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</sheetData>
  <sheetProtection/>
  <mergeCells count="44">
    <mergeCell ref="B1:D1"/>
    <mergeCell ref="A121:D121"/>
    <mergeCell ref="E106:G106"/>
    <mergeCell ref="A107:D107"/>
    <mergeCell ref="A108:D108"/>
    <mergeCell ref="B76:E76"/>
    <mergeCell ref="F76:H76"/>
    <mergeCell ref="F88:F89"/>
    <mergeCell ref="A19:A22"/>
    <mergeCell ref="A27:A31"/>
    <mergeCell ref="A35:A39"/>
    <mergeCell ref="A98:D98"/>
    <mergeCell ref="A95:D95"/>
    <mergeCell ref="A93:D93"/>
    <mergeCell ref="A94:G94"/>
    <mergeCell ref="A109:D109"/>
    <mergeCell ref="A123:D123"/>
    <mergeCell ref="A120:D120"/>
    <mergeCell ref="A111:D111"/>
    <mergeCell ref="A114:D114"/>
    <mergeCell ref="A119:D119"/>
    <mergeCell ref="A115:D115"/>
    <mergeCell ref="A118:G118"/>
    <mergeCell ref="A122:G122"/>
    <mergeCell ref="A116:D116"/>
    <mergeCell ref="A117:D117"/>
    <mergeCell ref="A112:G112"/>
    <mergeCell ref="E113:G113"/>
    <mergeCell ref="A110:D110"/>
    <mergeCell ref="A102:D102"/>
    <mergeCell ref="A104:D104"/>
    <mergeCell ref="A105:G105"/>
    <mergeCell ref="A113:D113"/>
    <mergeCell ref="A106:D106"/>
    <mergeCell ref="A103:D103"/>
    <mergeCell ref="A71:H71"/>
    <mergeCell ref="A72:H72"/>
    <mergeCell ref="A73:H73"/>
    <mergeCell ref="A74:H74"/>
    <mergeCell ref="A101:D101"/>
    <mergeCell ref="A96:D96"/>
    <mergeCell ref="A97:D97"/>
    <mergeCell ref="A99:D99"/>
    <mergeCell ref="A100:D100"/>
  </mergeCells>
  <printOptions/>
  <pageMargins left="0.7874015748031497" right="0.3937007874015748" top="0.7480314960629921" bottom="0.35433070866141736" header="0.5905511811023623" footer="0.5118110236220472"/>
  <pageSetup horizontalDpi="600" verticalDpi="600" orientation="portrait" paperSize="9" scale="84" r:id="rId1"/>
  <rowBreaks count="2" manualBreakCount="2">
    <brk id="57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voortgezet onderwijs</dc:subject>
  <dc:creator>Seakle Satter</dc:creator>
  <cp:keywords>ruimtebehoefte</cp:keywords>
  <dc:description/>
  <cp:lastModifiedBy>Emmy Heijnen</cp:lastModifiedBy>
  <cp:lastPrinted>2013-07-02T18:44:35Z</cp:lastPrinted>
  <dcterms:created xsi:type="dcterms:W3CDTF">2005-04-09T12:52:15Z</dcterms:created>
  <dcterms:modified xsi:type="dcterms:W3CDTF">2015-08-18T12:43:01Z</dcterms:modified>
  <cp:category/>
  <cp:version/>
  <cp:contentType/>
  <cp:contentStatus/>
</cp:coreProperties>
</file>